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5190"/>
  </bookViews>
  <sheets>
    <sheet name="SampleSize2" sheetId="8" r:id="rId1"/>
    <sheet name="SampleSize" sheetId="7" r:id="rId2"/>
    <sheet name="Confidence3" sheetId="6" r:id="rId3"/>
    <sheet name="Confidence2" sheetId="5" r:id="rId4"/>
    <sheet name="Confidence" sheetId="4" r:id="rId5"/>
    <sheet name="Sheet1" sheetId="1" r:id="rId6"/>
    <sheet name="Sheet2" sheetId="2" r:id="rId7"/>
    <sheet name="Sheet3" sheetId="3" r:id="rId8"/>
  </sheets>
  <calcPr calcId="145621"/>
</workbook>
</file>

<file path=xl/calcChain.xml><?xml version="1.0" encoding="utf-8"?>
<calcChain xmlns="http://schemas.openxmlformats.org/spreadsheetml/2006/main">
  <c r="B9" i="8" l="1"/>
  <c r="B10" i="8" s="1"/>
  <c r="B9" i="7"/>
  <c r="B10" i="7" s="1"/>
  <c r="B10" i="6"/>
  <c r="B9" i="6"/>
  <c r="B11" i="6" s="1"/>
  <c r="B11" i="5"/>
  <c r="B12" i="5" s="1"/>
  <c r="B10" i="5"/>
  <c r="B12" i="4"/>
  <c r="B16" i="4" s="1"/>
  <c r="B11" i="4"/>
  <c r="B10" i="4"/>
  <c r="B13" i="8" l="1"/>
  <c r="B13" i="7"/>
  <c r="B12" i="6"/>
  <c r="B13" i="5"/>
  <c r="B16" i="5"/>
  <c r="B17" i="5"/>
  <c r="B15" i="4"/>
  <c r="B15" i="6" l="1"/>
  <c r="B16" i="6"/>
  <c r="D12" i="1" l="1"/>
  <c r="D11" i="1"/>
  <c r="F10" i="1"/>
  <c r="F9" i="1"/>
  <c r="D9" i="1"/>
  <c r="B10" i="1"/>
  <c r="B9" i="1"/>
  <c r="H5" i="1"/>
  <c r="H4" i="1"/>
  <c r="H2" i="1"/>
  <c r="F3" i="1"/>
  <c r="F2" i="1"/>
  <c r="B3" i="1"/>
  <c r="B4" i="1"/>
  <c r="B5" i="1"/>
  <c r="B6" i="1"/>
  <c r="B2" i="1"/>
  <c r="D3" i="1"/>
  <c r="D4" i="1"/>
  <c r="D5" i="1"/>
  <c r="D6" i="1"/>
  <c r="D2" i="1"/>
  <c r="A2" i="1"/>
</calcChain>
</file>

<file path=xl/sharedStrings.xml><?xml version="1.0" encoding="utf-8"?>
<sst xmlns="http://schemas.openxmlformats.org/spreadsheetml/2006/main" count="63" uniqueCount="30">
  <si>
    <t>CL</t>
  </si>
  <si>
    <t>alpha</t>
  </si>
  <si>
    <t>error</t>
  </si>
  <si>
    <t>Confidence Interval Estimate for the Mean</t>
  </si>
  <si>
    <t>Data</t>
  </si>
  <si>
    <t>Population Standard Deviation</t>
  </si>
  <si>
    <t>Sample Mean</t>
  </si>
  <si>
    <t>Sample Size</t>
  </si>
  <si>
    <t>Confidence Level</t>
  </si>
  <si>
    <t>Intermediate Calculations</t>
  </si>
  <si>
    <t>Standard Error of the Mean</t>
  </si>
  <si>
    <t>Z Value</t>
  </si>
  <si>
    <t>Interval Half Width</t>
  </si>
  <si>
    <t>Confidence Interval</t>
  </si>
  <si>
    <t>Interval Lower Limit</t>
  </si>
  <si>
    <t>Interval Upper Limit</t>
  </si>
  <si>
    <t>Sample Standard Deviation</t>
  </si>
  <si>
    <t>Degrees of Freedom</t>
  </si>
  <si>
    <r>
      <t>t</t>
    </r>
    <r>
      <rPr>
        <sz val="11"/>
        <rFont val="Calibri"/>
        <family val="2"/>
      </rPr>
      <t xml:space="preserve"> Value</t>
    </r>
  </si>
  <si>
    <t>Number of Successes</t>
  </si>
  <si>
    <t>Sample Proportion</t>
  </si>
  <si>
    <t>Standard Error of the Proportion</t>
  </si>
  <si>
    <t>Confidence Interval Estimate for the Proportion</t>
  </si>
  <si>
    <t>Sampling Error</t>
  </si>
  <si>
    <t>Intemediate Calculations</t>
  </si>
  <si>
    <t xml:space="preserve">Calculated Sample Size </t>
  </si>
  <si>
    <t>Result</t>
  </si>
  <si>
    <t>Sample Size Needed</t>
  </si>
  <si>
    <t>Sample Size Determination</t>
  </si>
  <si>
    <t>Estimate of True 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</si>
</sst>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Border="1" applyAlignment="1">
      <alignment horizontal="centerContinuous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2" fillId="2" borderId="1" xfId="1" applyFont="1" applyFill="1" applyBorder="1" applyAlignment="1">
      <alignment horizontal="centerContinuous"/>
    </xf>
    <xf numFmtId="0" fontId="3" fillId="2" borderId="1" xfId="1" applyFont="1" applyFill="1" applyBorder="1" applyAlignment="1">
      <alignment horizontal="centerContinuous"/>
    </xf>
    <xf numFmtId="0" fontId="2" fillId="2" borderId="1" xfId="1" applyFont="1" applyFill="1" applyBorder="1"/>
    <xf numFmtId="0" fontId="2" fillId="2" borderId="1" xfId="1" applyFont="1" applyFill="1" applyBorder="1" applyProtection="1">
      <protection locked="0"/>
    </xf>
    <xf numFmtId="9" fontId="2" fillId="2" borderId="1" xfId="2" applyFont="1" applyFill="1" applyBorder="1" applyProtection="1">
      <protection locked="0"/>
    </xf>
    <xf numFmtId="0" fontId="2" fillId="0" borderId="0" xfId="1" applyFont="1" applyBorder="1"/>
    <xf numFmtId="9" fontId="2" fillId="0" borderId="0" xfId="2" applyFont="1" applyFill="1" applyBorder="1" applyProtection="1">
      <protection locked="0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164" fontId="3" fillId="0" borderId="1" xfId="1" applyNumberFormat="1" applyFont="1" applyFill="1" applyBorder="1" applyProtection="1"/>
    <xf numFmtId="164" fontId="3" fillId="0" borderId="1" xfId="1" applyNumberFormat="1" applyFont="1" applyBorder="1"/>
    <xf numFmtId="0" fontId="3" fillId="0" borderId="0" xfId="1" applyFont="1" applyBorder="1"/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/>
    <xf numFmtId="2" fontId="2" fillId="3" borderId="1" xfId="1" applyNumberFormat="1" applyFont="1" applyFill="1" applyBorder="1"/>
    <xf numFmtId="0" fontId="2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2" fillId="0" borderId="0" xfId="1" applyFont="1" applyFill="1" applyBorder="1"/>
    <xf numFmtId="0" fontId="3" fillId="0" borderId="0" xfId="1" applyFont="1" applyFill="1"/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4" fillId="0" borderId="1" xfId="1" applyFont="1" applyBorder="1"/>
    <xf numFmtId="0" fontId="3" fillId="0" borderId="2" xfId="1" applyFont="1" applyBorder="1"/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centerContinuous"/>
    </xf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1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6" fillId="2" borderId="1" xfId="1" applyFont="1" applyFill="1" applyBorder="1"/>
    <xf numFmtId="0" fontId="6" fillId="2" borderId="1" xfId="1" applyFont="1" applyFill="1" applyBorder="1" applyProtection="1">
      <protection locked="0"/>
    </xf>
    <xf numFmtId="0" fontId="5" fillId="0" borderId="0" xfId="1" applyFont="1" applyBorder="1"/>
    <xf numFmtId="9" fontId="6" fillId="2" borderId="1" xfId="2" applyFont="1" applyFill="1" applyBorder="1"/>
    <xf numFmtId="0" fontId="6" fillId="0" borderId="0" xfId="1" applyFont="1" applyFill="1" applyBorder="1"/>
    <xf numFmtId="9" fontId="6" fillId="0" borderId="0" xfId="2" applyFont="1" applyFill="1" applyBorder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Border="1"/>
    <xf numFmtId="164" fontId="5" fillId="0" borderId="1" xfId="1" applyNumberFormat="1" applyFont="1" applyFill="1" applyBorder="1"/>
    <xf numFmtId="0" fontId="5" fillId="0" borderId="2" xfId="1" applyFont="1" applyBorder="1"/>
    <xf numFmtId="0" fontId="5" fillId="0" borderId="2" xfId="1" applyFont="1" applyFill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164" fontId="6" fillId="3" borderId="1" xfId="1" applyNumberFormat="1" applyFont="1" applyFill="1" applyBorder="1"/>
    <xf numFmtId="0" fontId="6" fillId="0" borderId="0" xfId="1" applyFont="1" applyBorder="1"/>
    <xf numFmtId="0" fontId="5" fillId="0" borderId="0" xfId="1" applyFont="1" applyAlignment="1">
      <alignment horizontal="centerContinuous"/>
    </xf>
    <xf numFmtId="0" fontId="6" fillId="2" borderId="1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Continuous"/>
    </xf>
    <xf numFmtId="9" fontId="6" fillId="2" borderId="1" xfId="2" applyFont="1" applyFill="1" applyBorder="1" applyProtection="1">
      <protection locked="0"/>
    </xf>
    <xf numFmtId="9" fontId="6" fillId="0" borderId="0" xfId="2" applyFont="1" applyFill="1" applyBorder="1" applyProtection="1">
      <protection locked="0"/>
    </xf>
    <xf numFmtId="0" fontId="5" fillId="0" borderId="1" xfId="1" applyFont="1" applyBorder="1" applyAlignment="1">
      <alignment horizontal="center"/>
    </xf>
    <xf numFmtId="0" fontId="5" fillId="0" borderId="0" xfId="1" applyFont="1" applyFill="1" applyBorder="1"/>
    <xf numFmtId="0" fontId="5" fillId="3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20"/>
  <sheetViews>
    <sheetView tabSelected="1" workbookViewId="0">
      <selection activeCell="B5" sqref="B5"/>
    </sheetView>
  </sheetViews>
  <sheetFormatPr defaultRowHeight="15" customHeight="1" x14ac:dyDescent="0.25"/>
  <cols>
    <col min="1" max="1" width="25.85546875" style="32" customWidth="1"/>
    <col min="2" max="2" width="12" style="32" customWidth="1"/>
    <col min="3" max="16384" width="9.140625" style="32"/>
  </cols>
  <sheetData>
    <row r="1" spans="1:4" ht="15" customHeight="1" x14ac:dyDescent="0.25">
      <c r="A1" s="30" t="s">
        <v>28</v>
      </c>
      <c r="B1" s="31"/>
    </row>
    <row r="2" spans="1:4" ht="15" customHeight="1" x14ac:dyDescent="0.25">
      <c r="A2" s="33"/>
      <c r="B2" s="60"/>
      <c r="C2" s="58"/>
    </row>
    <row r="3" spans="1:4" ht="15" customHeight="1" x14ac:dyDescent="0.25">
      <c r="A3" s="53" t="s">
        <v>4</v>
      </c>
      <c r="B3" s="54"/>
      <c r="C3" s="58"/>
    </row>
    <row r="4" spans="1:4" ht="15" customHeight="1" x14ac:dyDescent="0.25">
      <c r="A4" s="36" t="s">
        <v>29</v>
      </c>
      <c r="B4" s="37">
        <v>0.15</v>
      </c>
      <c r="C4" s="58"/>
    </row>
    <row r="5" spans="1:4" ht="15" customHeight="1" x14ac:dyDescent="0.25">
      <c r="A5" s="36" t="s">
        <v>23</v>
      </c>
      <c r="B5" s="37">
        <v>7.0000000000000007E-2</v>
      </c>
      <c r="C5" s="58"/>
    </row>
    <row r="6" spans="1:4" ht="15" customHeight="1" x14ac:dyDescent="0.25">
      <c r="A6" s="36" t="s">
        <v>8</v>
      </c>
      <c r="B6" s="55">
        <v>0.95</v>
      </c>
      <c r="C6" s="58"/>
    </row>
    <row r="7" spans="1:4" ht="15" customHeight="1" x14ac:dyDescent="0.25">
      <c r="A7" s="40"/>
      <c r="B7" s="56"/>
      <c r="C7" s="58"/>
    </row>
    <row r="8" spans="1:4" ht="15" customHeight="1" x14ac:dyDescent="0.25">
      <c r="A8" s="61" t="s">
        <v>9</v>
      </c>
      <c r="B8" s="62"/>
      <c r="C8" s="58"/>
    </row>
    <row r="9" spans="1:4" ht="15" customHeight="1" x14ac:dyDescent="0.25">
      <c r="A9" s="44" t="s">
        <v>11</v>
      </c>
      <c r="B9" s="45">
        <f>_xlfn.NORM.S.INV((1-B6)/2)</f>
        <v>-1.9599639845400536</v>
      </c>
      <c r="C9" s="58"/>
      <c r="D9" s="38"/>
    </row>
    <row r="10" spans="1:4" ht="15" customHeight="1" x14ac:dyDescent="0.25">
      <c r="A10" s="44" t="s">
        <v>25</v>
      </c>
      <c r="B10" s="45">
        <f>(B9^2*B4*(1-B4))/B5^2</f>
        <v>99.956326456836862</v>
      </c>
      <c r="C10" s="58"/>
    </row>
    <row r="11" spans="1:4" ht="15" customHeight="1" x14ac:dyDescent="0.25">
      <c r="A11" s="38"/>
      <c r="B11" s="58"/>
      <c r="C11" s="58"/>
    </row>
    <row r="12" spans="1:4" ht="15" customHeight="1" x14ac:dyDescent="0.25">
      <c r="A12" s="48" t="s">
        <v>26</v>
      </c>
      <c r="B12" s="48"/>
      <c r="C12" s="58"/>
    </row>
    <row r="13" spans="1:4" ht="15" customHeight="1" x14ac:dyDescent="0.25">
      <c r="A13" s="49" t="s">
        <v>27</v>
      </c>
      <c r="B13" s="50">
        <f>ROUNDUP(B10, 0)</f>
        <v>100</v>
      </c>
      <c r="C13" s="58"/>
    </row>
    <row r="14" spans="1:4" ht="15" customHeight="1" x14ac:dyDescent="0.25">
      <c r="A14" s="51"/>
      <c r="B14" s="40"/>
      <c r="C14" s="58"/>
    </row>
    <row r="15" spans="1:4" ht="15" customHeight="1" x14ac:dyDescent="0.25">
      <c r="A15" s="51"/>
      <c r="B15" s="40"/>
      <c r="C15" s="58"/>
    </row>
    <row r="16" spans="1:4" ht="15" customHeight="1" x14ac:dyDescent="0.25">
      <c r="A16" s="58"/>
    </row>
    <row r="17" spans="1:3" ht="15" customHeight="1" x14ac:dyDescent="0.25">
      <c r="A17" s="58"/>
    </row>
    <row r="18" spans="1:3" ht="15" customHeight="1" x14ac:dyDescent="0.25">
      <c r="A18" s="58"/>
    </row>
    <row r="19" spans="1:3" ht="15" customHeight="1" x14ac:dyDescent="0.25">
      <c r="A19" s="58"/>
    </row>
    <row r="20" spans="1:3" ht="15" customHeight="1" x14ac:dyDescent="0.25">
      <c r="B20" s="58"/>
      <c r="C20" s="58"/>
    </row>
  </sheetData>
  <mergeCells count="2">
    <mergeCell ref="A8:B8"/>
    <mergeCell ref="A12:B12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20"/>
  <sheetViews>
    <sheetView workbookViewId="0">
      <selection activeCell="B6" sqref="B6"/>
    </sheetView>
  </sheetViews>
  <sheetFormatPr defaultRowHeight="15" customHeight="1" x14ac:dyDescent="0.25"/>
  <cols>
    <col min="1" max="1" width="28.85546875" style="32" customWidth="1"/>
    <col min="2" max="2" width="12" style="32" customWidth="1"/>
    <col min="3" max="16384" width="9.140625" style="32"/>
  </cols>
  <sheetData>
    <row r="1" spans="1:2" ht="15" customHeight="1" x14ac:dyDescent="0.25">
      <c r="A1" s="30" t="s">
        <v>28</v>
      </c>
      <c r="B1" s="52"/>
    </row>
    <row r="2" spans="1:2" ht="15" customHeight="1" x14ac:dyDescent="0.25">
      <c r="A2" s="33"/>
      <c r="B2" s="31"/>
    </row>
    <row r="3" spans="1:2" ht="15" customHeight="1" x14ac:dyDescent="0.25">
      <c r="A3" s="53" t="s">
        <v>4</v>
      </c>
      <c r="B3" s="54"/>
    </row>
    <row r="4" spans="1:2" ht="15" customHeight="1" x14ac:dyDescent="0.25">
      <c r="A4" s="36" t="s">
        <v>5</v>
      </c>
      <c r="B4" s="37">
        <v>45</v>
      </c>
    </row>
    <row r="5" spans="1:2" ht="15" customHeight="1" x14ac:dyDescent="0.25">
      <c r="A5" s="36" t="s">
        <v>23</v>
      </c>
      <c r="B5" s="37">
        <v>5</v>
      </c>
    </row>
    <row r="6" spans="1:2" ht="15" customHeight="1" x14ac:dyDescent="0.25">
      <c r="A6" s="36" t="s">
        <v>8</v>
      </c>
      <c r="B6" s="55">
        <v>0.9</v>
      </c>
    </row>
    <row r="7" spans="1:2" ht="15" customHeight="1" x14ac:dyDescent="0.25">
      <c r="A7" s="51"/>
      <c r="B7" s="56"/>
    </row>
    <row r="8" spans="1:2" ht="15" customHeight="1" x14ac:dyDescent="0.25">
      <c r="A8" s="57" t="s">
        <v>24</v>
      </c>
      <c r="B8" s="57"/>
    </row>
    <row r="9" spans="1:2" ht="15" customHeight="1" x14ac:dyDescent="0.25">
      <c r="A9" s="44" t="s">
        <v>11</v>
      </c>
      <c r="B9" s="45">
        <f>_xlfn.NORM.S.INV((1-B6)/2)</f>
        <v>-1.6448536269514726</v>
      </c>
    </row>
    <row r="10" spans="1:2" ht="15" customHeight="1" x14ac:dyDescent="0.25">
      <c r="A10" s="44" t="s">
        <v>25</v>
      </c>
      <c r="B10" s="45">
        <f>((B9*B4)/B5)^2</f>
        <v>219.14901978172858</v>
      </c>
    </row>
    <row r="11" spans="1:2" ht="15" customHeight="1" x14ac:dyDescent="0.25">
      <c r="A11" s="38"/>
      <c r="B11" s="58"/>
    </row>
    <row r="12" spans="1:2" ht="15" customHeight="1" x14ac:dyDescent="0.25">
      <c r="A12" s="59" t="s">
        <v>26</v>
      </c>
      <c r="B12" s="59"/>
    </row>
    <row r="13" spans="1:2" ht="15" customHeight="1" x14ac:dyDescent="0.25">
      <c r="A13" s="49" t="s">
        <v>27</v>
      </c>
      <c r="B13" s="50">
        <f>ROUNDUP(B10, 0)</f>
        <v>220</v>
      </c>
    </row>
    <row r="14" spans="1:2" ht="15" customHeight="1" x14ac:dyDescent="0.25">
      <c r="A14" s="51"/>
      <c r="B14" s="40"/>
    </row>
    <row r="15" spans="1:2" ht="15" customHeight="1" x14ac:dyDescent="0.25">
      <c r="A15" s="51"/>
      <c r="B15" s="40"/>
    </row>
    <row r="20" spans="2:2" ht="15" customHeight="1" x14ac:dyDescent="0.25">
      <c r="B20" s="38"/>
    </row>
  </sheetData>
  <mergeCells count="2">
    <mergeCell ref="A8:B8"/>
    <mergeCell ref="A12:B12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C29"/>
  <sheetViews>
    <sheetView workbookViewId="0">
      <selection activeCell="B10" sqref="B10"/>
    </sheetView>
  </sheetViews>
  <sheetFormatPr defaultRowHeight="15" x14ac:dyDescent="0.25"/>
  <cols>
    <col min="1" max="1" width="29.42578125" style="32" customWidth="1"/>
    <col min="2" max="2" width="12" style="32" customWidth="1"/>
    <col min="3" max="16384" width="9.140625" style="32"/>
  </cols>
  <sheetData>
    <row r="1" spans="1:3" x14ac:dyDescent="0.25">
      <c r="A1" s="30" t="s">
        <v>22</v>
      </c>
      <c r="B1" s="31"/>
    </row>
    <row r="2" spans="1:3" x14ac:dyDescent="0.25">
      <c r="A2" s="33"/>
      <c r="B2" s="31"/>
    </row>
    <row r="3" spans="1:3" x14ac:dyDescent="0.25">
      <c r="A3" s="34" t="s">
        <v>4</v>
      </c>
      <c r="B3" s="35"/>
    </row>
    <row r="4" spans="1:3" x14ac:dyDescent="0.25">
      <c r="A4" s="36" t="s">
        <v>7</v>
      </c>
      <c r="B4" s="37">
        <v>100</v>
      </c>
      <c r="C4" s="38"/>
    </row>
    <row r="5" spans="1:3" x14ac:dyDescent="0.25">
      <c r="A5" s="36" t="s">
        <v>19</v>
      </c>
      <c r="B5" s="37">
        <v>25</v>
      </c>
      <c r="C5" s="38"/>
    </row>
    <row r="6" spans="1:3" x14ac:dyDescent="0.25">
      <c r="A6" s="36" t="s">
        <v>8</v>
      </c>
      <c r="B6" s="39">
        <v>0.95</v>
      </c>
      <c r="C6" s="38"/>
    </row>
    <row r="7" spans="1:3" x14ac:dyDescent="0.25">
      <c r="A7" s="40"/>
      <c r="B7" s="41"/>
      <c r="C7" s="38"/>
    </row>
    <row r="8" spans="1:3" x14ac:dyDescent="0.25">
      <c r="A8" s="42" t="s">
        <v>9</v>
      </c>
      <c r="B8" s="42"/>
      <c r="C8" s="38"/>
    </row>
    <row r="9" spans="1:3" x14ac:dyDescent="0.25">
      <c r="A9" s="43" t="s">
        <v>20</v>
      </c>
      <c r="B9" s="43">
        <f>B5/B4</f>
        <v>0.25</v>
      </c>
      <c r="C9" s="38"/>
    </row>
    <row r="10" spans="1:3" x14ac:dyDescent="0.25">
      <c r="A10" s="44" t="s">
        <v>11</v>
      </c>
      <c r="B10" s="45">
        <f>_xlfn.NORM.S.INV((1-B6)/2)</f>
        <v>-1.9599639845400536</v>
      </c>
      <c r="C10" s="38"/>
    </row>
    <row r="11" spans="1:3" x14ac:dyDescent="0.25">
      <c r="A11" s="43" t="s">
        <v>21</v>
      </c>
      <c r="B11" s="45">
        <f>SQRT(B9*(1-B9)/B4)</f>
        <v>4.3301270189221933E-2</v>
      </c>
      <c r="C11" s="38"/>
    </row>
    <row r="12" spans="1:3" x14ac:dyDescent="0.25">
      <c r="A12" s="44" t="s">
        <v>12</v>
      </c>
      <c r="B12" s="45">
        <f>ABS(B10*B11)</f>
        <v>8.486893005571286E-2</v>
      </c>
      <c r="C12" s="38"/>
    </row>
    <row r="13" spans="1:3" x14ac:dyDescent="0.25">
      <c r="A13" s="46"/>
      <c r="B13" s="47"/>
      <c r="C13" s="38"/>
    </row>
    <row r="14" spans="1:3" x14ac:dyDescent="0.25">
      <c r="A14" s="48" t="s">
        <v>13</v>
      </c>
      <c r="B14" s="48"/>
      <c r="C14" s="38"/>
    </row>
    <row r="15" spans="1:3" x14ac:dyDescent="0.25">
      <c r="A15" s="49" t="s">
        <v>14</v>
      </c>
      <c r="B15" s="50">
        <f>B9-B12</f>
        <v>0.16513106994428714</v>
      </c>
      <c r="C15" s="38"/>
    </row>
    <row r="16" spans="1:3" x14ac:dyDescent="0.25">
      <c r="A16" s="49" t="s">
        <v>15</v>
      </c>
      <c r="B16" s="50">
        <f>B9+B12</f>
        <v>0.33486893005571283</v>
      </c>
      <c r="C16" s="38"/>
    </row>
    <row r="17" spans="1:3" x14ac:dyDescent="0.25">
      <c r="A17" s="51"/>
      <c r="B17" s="40"/>
      <c r="C17" s="38"/>
    </row>
    <row r="18" spans="1:3" x14ac:dyDescent="0.25">
      <c r="A18" s="51"/>
      <c r="B18" s="40"/>
      <c r="C18" s="38"/>
    </row>
    <row r="19" spans="1:3" x14ac:dyDescent="0.25">
      <c r="A19" s="38"/>
    </row>
    <row r="20" spans="1:3" x14ac:dyDescent="0.25">
      <c r="A20" s="38"/>
    </row>
    <row r="21" spans="1:3" x14ac:dyDescent="0.25">
      <c r="A21" s="38"/>
    </row>
    <row r="22" spans="1:3" x14ac:dyDescent="0.25">
      <c r="A22" s="38"/>
    </row>
    <row r="23" spans="1:3" x14ac:dyDescent="0.25">
      <c r="A23" s="38"/>
    </row>
    <row r="24" spans="1:3" x14ac:dyDescent="0.25">
      <c r="A24" s="38"/>
    </row>
    <row r="25" spans="1:3" x14ac:dyDescent="0.25">
      <c r="A25" s="38"/>
      <c r="B25" s="51"/>
    </row>
    <row r="26" spans="1:3" x14ac:dyDescent="0.25">
      <c r="A26" s="38"/>
      <c r="B26" s="51"/>
    </row>
    <row r="27" spans="1:3" x14ac:dyDescent="0.25">
      <c r="A27" s="51"/>
      <c r="B27" s="51"/>
    </row>
    <row r="28" spans="1:3" x14ac:dyDescent="0.25">
      <c r="A28" s="51"/>
      <c r="B28" s="51"/>
    </row>
    <row r="29" spans="1:3" x14ac:dyDescent="0.25">
      <c r="B29" s="38"/>
    </row>
  </sheetData>
  <mergeCells count="2">
    <mergeCell ref="A8:B8"/>
    <mergeCell ref="A14:B14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26"/>
  <sheetViews>
    <sheetView workbookViewId="0">
      <selection activeCell="B12" sqref="B12"/>
    </sheetView>
  </sheetViews>
  <sheetFormatPr defaultRowHeight="15" customHeight="1" x14ac:dyDescent="0.25"/>
  <cols>
    <col min="1" max="1" width="26" style="3" customWidth="1"/>
    <col min="2" max="2" width="12" style="3" customWidth="1"/>
    <col min="3" max="16384" width="9.140625" style="3"/>
  </cols>
  <sheetData>
    <row r="1" spans="1:2" ht="15" customHeight="1" x14ac:dyDescent="0.25">
      <c r="A1" s="1" t="s">
        <v>3</v>
      </c>
      <c r="B1" s="2"/>
    </row>
    <row r="2" spans="1:2" ht="15" customHeight="1" x14ac:dyDescent="0.25">
      <c r="A2" s="4"/>
      <c r="B2" s="2"/>
    </row>
    <row r="3" spans="1:2" ht="15" customHeight="1" x14ac:dyDescent="0.25">
      <c r="A3" s="20" t="s">
        <v>4</v>
      </c>
      <c r="B3" s="21"/>
    </row>
    <row r="4" spans="1:2" ht="15" customHeight="1" x14ac:dyDescent="0.25">
      <c r="A4" s="7" t="s">
        <v>16</v>
      </c>
      <c r="B4" s="8">
        <v>8</v>
      </c>
    </row>
    <row r="5" spans="1:2" ht="15" customHeight="1" x14ac:dyDescent="0.25">
      <c r="A5" s="7" t="s">
        <v>6</v>
      </c>
      <c r="B5" s="8">
        <v>50</v>
      </c>
    </row>
    <row r="6" spans="1:2" ht="15" customHeight="1" x14ac:dyDescent="0.25">
      <c r="A6" s="7" t="s">
        <v>7</v>
      </c>
      <c r="B6" s="8">
        <v>25</v>
      </c>
    </row>
    <row r="7" spans="1:2" ht="15" customHeight="1" x14ac:dyDescent="0.25">
      <c r="A7" s="7" t="s">
        <v>8</v>
      </c>
      <c r="B7" s="9">
        <v>0.95</v>
      </c>
    </row>
    <row r="8" spans="1:2" s="23" customFormat="1" ht="15" customHeight="1" x14ac:dyDescent="0.25">
      <c r="A8" s="22"/>
      <c r="B8" s="11"/>
    </row>
    <row r="9" spans="1:2" s="23" customFormat="1" ht="15" customHeight="1" x14ac:dyDescent="0.25">
      <c r="A9" s="24" t="s">
        <v>9</v>
      </c>
      <c r="B9" s="25"/>
    </row>
    <row r="10" spans="1:2" ht="15" customHeight="1" x14ac:dyDescent="0.25">
      <c r="A10" s="13" t="s">
        <v>10</v>
      </c>
      <c r="B10" s="13">
        <f>B4/SQRT(B6)</f>
        <v>1.6</v>
      </c>
    </row>
    <row r="11" spans="1:2" ht="15" customHeight="1" x14ac:dyDescent="0.25">
      <c r="A11" s="13" t="s">
        <v>17</v>
      </c>
      <c r="B11" s="13">
        <f>B6-1</f>
        <v>24</v>
      </c>
    </row>
    <row r="12" spans="1:2" ht="15" customHeight="1" x14ac:dyDescent="0.25">
      <c r="A12" s="26" t="s">
        <v>18</v>
      </c>
      <c r="B12" s="15">
        <f>_xlfn.T.INV.2T(1-B7, B11)</f>
        <v>2.0638985616280254</v>
      </c>
    </row>
    <row r="13" spans="1:2" ht="15" customHeight="1" x14ac:dyDescent="0.25">
      <c r="A13" s="13" t="s">
        <v>12</v>
      </c>
      <c r="B13" s="15">
        <f>B12*B10</f>
        <v>3.302237698604841</v>
      </c>
    </row>
    <row r="14" spans="1:2" ht="15" customHeight="1" x14ac:dyDescent="0.25">
      <c r="A14" s="27"/>
      <c r="B14" s="27"/>
    </row>
    <row r="15" spans="1:2" ht="15" customHeight="1" x14ac:dyDescent="0.25">
      <c r="A15" s="28" t="s">
        <v>13</v>
      </c>
      <c r="B15" s="29"/>
    </row>
    <row r="16" spans="1:2" ht="15" customHeight="1" x14ac:dyDescent="0.25">
      <c r="A16" s="18" t="s">
        <v>14</v>
      </c>
      <c r="B16" s="19">
        <f>B5-B13</f>
        <v>46.697762301395159</v>
      </c>
    </row>
    <row r="17" spans="1:2" ht="15" customHeight="1" x14ac:dyDescent="0.25">
      <c r="A17" s="18" t="s">
        <v>15</v>
      </c>
      <c r="B17" s="19">
        <f>B5+B13</f>
        <v>53.302237698604841</v>
      </c>
    </row>
    <row r="18" spans="1:2" ht="15" customHeight="1" x14ac:dyDescent="0.25">
      <c r="A18" s="10"/>
      <c r="B18" s="10"/>
    </row>
    <row r="19" spans="1:2" ht="15" customHeight="1" x14ac:dyDescent="0.25">
      <c r="A19" s="10"/>
      <c r="B19" s="10"/>
    </row>
    <row r="26" spans="1:2" ht="15" customHeight="1" x14ac:dyDescent="0.25">
      <c r="B26" s="16"/>
    </row>
  </sheetData>
  <mergeCells count="2">
    <mergeCell ref="A9:B9"/>
    <mergeCell ref="A15:B1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18"/>
  <sheetViews>
    <sheetView workbookViewId="0">
      <selection activeCell="B12" sqref="B12"/>
    </sheetView>
  </sheetViews>
  <sheetFormatPr defaultRowHeight="15" customHeight="1" x14ac:dyDescent="0.25"/>
  <cols>
    <col min="1" max="1" width="28.85546875" style="3" customWidth="1"/>
    <col min="2" max="2" width="12" style="3" customWidth="1"/>
    <col min="3" max="3" width="11" style="3" customWidth="1"/>
    <col min="4" max="16384" width="9.140625" style="3"/>
  </cols>
  <sheetData>
    <row r="1" spans="1:2" ht="15" customHeight="1" x14ac:dyDescent="0.25">
      <c r="A1" s="1" t="s">
        <v>3</v>
      </c>
      <c r="B1" s="2"/>
    </row>
    <row r="2" spans="1:2" ht="15" customHeight="1" x14ac:dyDescent="0.25">
      <c r="A2" s="4"/>
      <c r="B2" s="2"/>
    </row>
    <row r="3" spans="1:2" ht="15" customHeight="1" x14ac:dyDescent="0.25">
      <c r="A3" s="5" t="s">
        <v>4</v>
      </c>
      <c r="B3" s="6"/>
    </row>
    <row r="4" spans="1:2" ht="15" customHeight="1" x14ac:dyDescent="0.25">
      <c r="A4" s="7" t="s">
        <v>5</v>
      </c>
      <c r="B4" s="8">
        <v>0.35</v>
      </c>
    </row>
    <row r="5" spans="1:2" ht="15" customHeight="1" x14ac:dyDescent="0.25">
      <c r="A5" s="7" t="s">
        <v>6</v>
      </c>
      <c r="B5" s="8">
        <v>2.2000000000000002</v>
      </c>
    </row>
    <row r="6" spans="1:2" ht="15" customHeight="1" x14ac:dyDescent="0.25">
      <c r="A6" s="7" t="s">
        <v>7</v>
      </c>
      <c r="B6" s="8">
        <v>11</v>
      </c>
    </row>
    <row r="7" spans="1:2" ht="15" customHeight="1" x14ac:dyDescent="0.25">
      <c r="A7" s="7" t="s">
        <v>8</v>
      </c>
      <c r="B7" s="9">
        <v>0.95</v>
      </c>
    </row>
    <row r="8" spans="1:2" ht="15" customHeight="1" x14ac:dyDescent="0.25">
      <c r="A8" s="10"/>
      <c r="B8" s="11"/>
    </row>
    <row r="9" spans="1:2" ht="15" customHeight="1" x14ac:dyDescent="0.25">
      <c r="A9" s="12" t="s">
        <v>9</v>
      </c>
      <c r="B9" s="12"/>
    </row>
    <row r="10" spans="1:2" ht="15" customHeight="1" x14ac:dyDescent="0.25">
      <c r="A10" s="13" t="s">
        <v>10</v>
      </c>
      <c r="B10" s="14">
        <f>B4/SQRT(B6)</f>
        <v>0.10552897060221726</v>
      </c>
    </row>
    <row r="11" spans="1:2" ht="15" customHeight="1" x14ac:dyDescent="0.25">
      <c r="A11" s="13" t="s">
        <v>11</v>
      </c>
      <c r="B11" s="15">
        <f>_xlfn.NORM.S.INV((1-B7)/2)</f>
        <v>-1.9599639845400536</v>
      </c>
    </row>
    <row r="12" spans="1:2" ht="15" customHeight="1" x14ac:dyDescent="0.25">
      <c r="A12" s="13" t="s">
        <v>12</v>
      </c>
      <c r="B12" s="15">
        <f>_xlfn.CONFIDENCE.NORM(1-B7, B4, B6)</f>
        <v>0.20683298170593192</v>
      </c>
    </row>
    <row r="13" spans="1:2" ht="15" customHeight="1" x14ac:dyDescent="0.25">
      <c r="A13" s="16"/>
      <c r="B13" s="16"/>
    </row>
    <row r="14" spans="1:2" ht="15" customHeight="1" x14ac:dyDescent="0.25">
      <c r="A14" s="17" t="s">
        <v>13</v>
      </c>
      <c r="B14" s="17"/>
    </row>
    <row r="15" spans="1:2" ht="15" customHeight="1" x14ac:dyDescent="0.25">
      <c r="A15" s="18" t="s">
        <v>14</v>
      </c>
      <c r="B15" s="19">
        <f>B5-B12</f>
        <v>1.9931670182940682</v>
      </c>
    </row>
    <row r="16" spans="1:2" ht="15" customHeight="1" x14ac:dyDescent="0.25">
      <c r="A16" s="18" t="s">
        <v>15</v>
      </c>
      <c r="B16" s="19">
        <f>B5+B12</f>
        <v>2.4068329817059322</v>
      </c>
    </row>
    <row r="17" spans="1:2" ht="15" customHeight="1" x14ac:dyDescent="0.25">
      <c r="A17" s="10"/>
      <c r="B17" s="10"/>
    </row>
    <row r="18" spans="1:2" ht="15" customHeight="1" x14ac:dyDescent="0.25">
      <c r="A18" s="10"/>
      <c r="B18" s="10"/>
    </row>
  </sheetData>
  <mergeCells count="2">
    <mergeCell ref="A9:B9"/>
    <mergeCell ref="A14:B14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2" sqref="D12"/>
    </sheetView>
  </sheetViews>
  <sheetFormatPr defaultRowHeight="15" x14ac:dyDescent="0.25"/>
  <sheetData>
    <row r="1" spans="1:9" x14ac:dyDescent="0.25">
      <c r="B1" t="s">
        <v>1</v>
      </c>
      <c r="C1" t="s">
        <v>0</v>
      </c>
    </row>
    <row r="2" spans="1:9" x14ac:dyDescent="0.25">
      <c r="A2">
        <f>_xlfn.NORM.S.INV(0.975)</f>
        <v>1.9599639845400536</v>
      </c>
      <c r="B2">
        <f>1-C2</f>
        <v>5.0000000000000044E-2</v>
      </c>
      <c r="C2">
        <v>0.95</v>
      </c>
      <c r="D2">
        <f>_xlfn.NORM.S.INV(1-(1-C2)/2)</f>
        <v>1.9599639845400536</v>
      </c>
      <c r="F2">
        <f>2.2+D2*0.35/SQRT(11)</f>
        <v>2.4068329817059322</v>
      </c>
      <c r="H2">
        <f>_xlfn.CONFIDENCE.NORM(0.05,0.35,11)</f>
        <v>0.20683298170593192</v>
      </c>
      <c r="I2" t="s">
        <v>2</v>
      </c>
    </row>
    <row r="3" spans="1:9" x14ac:dyDescent="0.25">
      <c r="B3">
        <f t="shared" ref="B3:B6" si="0">1-C3</f>
        <v>9.9999999999999978E-2</v>
      </c>
      <c r="C3">
        <v>0.9</v>
      </c>
      <c r="D3">
        <f t="shared" ref="D3:D6" si="1">_xlfn.NORM.S.INV(1-(1-C3)/2)</f>
        <v>1.6448536269514715</v>
      </c>
      <c r="F3">
        <f>2.2-D2*0.35/SQRT(11)</f>
        <v>1.9931670182940682</v>
      </c>
    </row>
    <row r="4" spans="1:9" x14ac:dyDescent="0.25">
      <c r="B4">
        <f t="shared" si="0"/>
        <v>1.0000000000000009E-2</v>
      </c>
      <c r="C4">
        <v>0.99</v>
      </c>
      <c r="D4">
        <f t="shared" si="1"/>
        <v>2.5758293035488999</v>
      </c>
      <c r="H4">
        <f>2.2+H2</f>
        <v>2.4068329817059322</v>
      </c>
    </row>
    <row r="5" spans="1:9" x14ac:dyDescent="0.25">
      <c r="B5">
        <f t="shared" si="0"/>
        <v>0.15000000000000002</v>
      </c>
      <c r="C5">
        <v>0.85</v>
      </c>
      <c r="D5">
        <f t="shared" si="1"/>
        <v>1.4395314709384563</v>
      </c>
      <c r="H5">
        <f>2.2-H2</f>
        <v>1.9931670182940682</v>
      </c>
    </row>
    <row r="6" spans="1:9" x14ac:dyDescent="0.25">
      <c r="B6">
        <f t="shared" si="0"/>
        <v>7.999999999999996E-2</v>
      </c>
      <c r="C6">
        <v>0.92</v>
      </c>
      <c r="D6">
        <f t="shared" si="1"/>
        <v>1.7506860712521695</v>
      </c>
    </row>
    <row r="9" spans="1:9" x14ac:dyDescent="0.25">
      <c r="B9">
        <f>_xlfn.T.INV.2T(0.05,24)</f>
        <v>2.0638985616280254</v>
      </c>
      <c r="D9">
        <f>_xlfn.CONFIDENCE.T(0.05,8,25)</f>
        <v>3.302237698604841</v>
      </c>
      <c r="F9">
        <f>8/SQRT(25)</f>
        <v>1.6</v>
      </c>
    </row>
    <row r="10" spans="1:9" x14ac:dyDescent="0.25">
      <c r="B10">
        <f>_xlfn.T.INV(0.025,24)</f>
        <v>-2.0638985616280254</v>
      </c>
      <c r="F10">
        <f>F9*B9</f>
        <v>3.302237698604841</v>
      </c>
    </row>
    <row r="11" spans="1:9" x14ac:dyDescent="0.25">
      <c r="D11">
        <f>50+D9</f>
        <v>53.302237698604841</v>
      </c>
    </row>
    <row r="12" spans="1:9" x14ac:dyDescent="0.25">
      <c r="D12">
        <f>50-D9</f>
        <v>46.697762301395159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SampleSize2</vt:lpstr>
      <vt:lpstr>SampleSize</vt:lpstr>
      <vt:lpstr>Confidence3</vt:lpstr>
      <vt:lpstr>Confidence2</vt:lpstr>
      <vt:lpstr>Confidence</vt:lpstr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ulas</dc:creator>
  <cp:lastModifiedBy>ulas</cp:lastModifiedBy>
  <dcterms:created xsi:type="dcterms:W3CDTF">2022-03-02T13:21:36Z</dcterms:created>
  <dcterms:modified xsi:type="dcterms:W3CDTF">2022-03-02T14:05:29Z</dcterms:modified>
</cp:coreProperties>
</file>